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g" sheetId="1" state="visible" r:id="rId1"/>
    <sheet name="Weekly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b val="1"/>
      <sz val="13"/>
    </font>
    <font/>
  </fonts>
  <fills count="3">
    <fill>
      <patternFill/>
    </fill>
    <fill>
      <patternFill patternType="gray125"/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2" fillId="0" borderId="0" pivotButton="0" quotePrefix="0" xfId="0"/>
    <xf numFmtId="9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  <col width="12" customWidth="1" min="4" max="4"/>
    <col width="13" customWidth="1" min="5" max="5"/>
    <col width="15" customWidth="1" min="6" max="6"/>
    <col width="12" customWidth="1" min="7" max="7"/>
    <col width="19" customWidth="1" min="8" max="8"/>
    <col width="19" customWidth="1" min="9" max="9"/>
    <col width="12" customWidth="1" min="10" max="10"/>
    <col width="16" customWidth="1" min="11" max="11"/>
    <col width="14" customWidth="1" min="12" max="12"/>
    <col width="25" customWidth="1" min="13" max="13"/>
    <col width="20" customWidth="1" min="14" max="14"/>
    <col width="25" customWidth="1" min="15" max="15"/>
    <col width="22" customWidth="1" min="16" max="16"/>
    <col width="23" customWidth="1" min="17" max="17"/>
    <col width="19" customWidth="1" min="18" max="18"/>
    <col width="22" customWidth="1" min="19" max="19"/>
    <col width="12" customWidth="1" min="20" max="20"/>
    <col width="12" customWidth="1" min="21" max="21"/>
    <col width="18" customWidth="1" min="22" max="22"/>
    <col width="12" customWidth="1" min="23" max="23"/>
    <col width="15" customWidth="1" min="24" max="24"/>
    <col width="28" customWidth="1" min="25" max="25"/>
    <col width="13" customWidth="1" min="26" max="26"/>
    <col width="21" customWidth="1" min="27" max="27"/>
    <col width="18" customWidth="1" min="28" max="28"/>
    <col width="20" customWidth="1" min="29" max="29"/>
    <col width="44" customWidth="1" min="30" max="30"/>
    <col width="16" customWidth="1" min="31" max="31"/>
  </cols>
  <sheetData>
    <row r="1">
      <c r="A1" s="1" t="inlineStr">
        <is>
          <t>row_type</t>
        </is>
      </c>
      <c r="B1" s="1" t="inlineStr">
        <is>
          <t>date</t>
        </is>
      </c>
      <c r="C1" s="1" t="inlineStr">
        <is>
          <t>time_local</t>
        </is>
      </c>
      <c r="D1" s="1" t="inlineStr">
        <is>
          <t>timezone</t>
        </is>
      </c>
      <c r="E1" s="1" t="inlineStr">
        <is>
          <t>shop_name</t>
        </is>
      </c>
      <c r="F1" s="1" t="inlineStr">
        <is>
          <t>caller_need</t>
        </is>
      </c>
      <c r="G1" s="1" t="inlineStr">
        <is>
          <t>trade</t>
        </is>
      </c>
      <c r="H1" s="1" t="inlineStr">
        <is>
          <t>service_address</t>
        </is>
      </c>
      <c r="I1" s="1" t="inlineStr">
        <is>
          <t>callback_number</t>
        </is>
      </c>
      <c r="J1" s="1" t="inlineStr">
        <is>
          <t>urgency</t>
        </is>
      </c>
      <c r="K1" s="1" t="inlineStr">
        <is>
          <t>access_notes</t>
        </is>
      </c>
      <c r="L1" s="1" t="inlineStr">
        <is>
          <t>fee_stated</t>
        </is>
      </c>
      <c r="M1" s="1" t="inlineStr">
        <is>
          <t>fee_amount_or_formula</t>
        </is>
      </c>
      <c r="N1" s="1" t="inlineStr">
        <is>
          <t>fee_acknowledged</t>
        </is>
      </c>
      <c r="O1" s="1" t="inlineStr">
        <is>
          <t>capacity_check_status</t>
        </is>
      </c>
      <c r="P1" s="1" t="inlineStr">
        <is>
          <t>capacity_available</t>
        </is>
      </c>
      <c r="Q1" s="1" t="inlineStr">
        <is>
          <t>capacity_checked_at</t>
        </is>
      </c>
      <c r="R1" s="1" t="inlineStr">
        <is>
          <t>capacity_source</t>
        </is>
      </c>
      <c r="S1" s="1" t="inlineStr">
        <is>
          <t>slot_window_or_eta</t>
        </is>
      </c>
      <c r="T1" s="1" t="inlineStr">
        <is>
          <t>booked</t>
        </is>
      </c>
      <c r="U1" s="1" t="inlineStr">
        <is>
          <t>escalate</t>
        </is>
      </c>
      <c r="V1" s="1" t="inlineStr">
        <is>
          <t>escalate_owner</t>
        </is>
      </c>
      <c r="W1" s="1" t="inlineStr">
        <is>
          <t>outcome</t>
        </is>
      </c>
      <c r="X1" s="1" t="inlineStr">
        <is>
          <t>reason_code</t>
        </is>
      </c>
      <c r="Y1" s="1" t="inlineStr">
        <is>
          <t>notes</t>
        </is>
      </c>
      <c r="Z1" s="1" t="inlineStr">
        <is>
          <t>logged_by</t>
        </is>
      </c>
      <c r="AA1" s="1" t="inlineStr">
        <is>
          <t>callback_attempts</t>
        </is>
      </c>
      <c r="AB1" s="1" t="inlineStr">
        <is>
          <t>callback_owner</t>
        </is>
      </c>
      <c r="AC1" s="1" t="inlineStr">
        <is>
          <t>last_callback_at</t>
        </is>
      </c>
      <c r="AD1" s="1" t="inlineStr">
        <is>
          <t>callback_outcome</t>
        </is>
      </c>
      <c r="AE1" s="1" t="inlineStr">
        <is>
          <t>ok_to_text</t>
        </is>
      </c>
    </row>
    <row r="2">
      <c r="A2" s="2" t="inlineStr">
        <is>
          <t>EXAMPLE</t>
        </is>
      </c>
      <c r="B2" s="2" t="inlineStr">
        <is>
          <t>2026-09-20</t>
        </is>
      </c>
      <c r="C2" s="2" t="inlineStr">
        <is>
          <t>21:14</t>
        </is>
      </c>
      <c r="D2" s="2" t="inlineStr">
        <is>
          <t>CDT</t>
        </is>
      </c>
      <c r="E2" s="2" t="inlineStr">
        <is>
          <t>Example HVAC Co</t>
        </is>
      </c>
      <c r="F2" s="2" t="inlineStr">
        <is>
          <t>No cool — upstairs stops blowing cold</t>
        </is>
      </c>
      <c r="G2" s="2" t="inlineStr">
        <is>
          <t>HVAC</t>
        </is>
      </c>
      <c r="H2" s="2" t="inlineStr">
        <is>
          <t>123 Oak St Unit 2B</t>
        </is>
      </c>
      <c r="I2" s="2" t="inlineStr">
        <is>
          <t>555-0100</t>
        </is>
      </c>
      <c r="J2" s="2" t="inlineStr">
        <is>
          <t>No A/C evening; elderly resident home</t>
        </is>
      </c>
      <c r="K2" s="2" t="inlineStr">
        <is>
          <t>Gate 4411; park alley</t>
        </is>
      </c>
      <c r="L2" s="2" t="inlineStr">
        <is>
          <t>Y</t>
        </is>
      </c>
      <c r="M2" s="2" t="inlineStr">
        <is>
          <t>$95 after-hours dispatch</t>
        </is>
      </c>
      <c r="N2" s="2" t="inlineStr">
        <is>
          <t>Y</t>
        </is>
      </c>
      <c r="O2" s="2" t="inlineStr">
        <is>
          <t>verified_available</t>
        </is>
      </c>
      <c r="P2" s="2" t="inlineStr">
        <is>
          <t>Y</t>
        </is>
      </c>
      <c r="Q2" s="2" t="inlineStr">
        <is>
          <t>2026-09-20 21:18 CDT</t>
        </is>
      </c>
      <c r="R2" s="2" t="inlineStr">
        <is>
          <t>Sheet row Sat-night zone-north</t>
        </is>
      </c>
      <c r="S2" s="2" t="inlineStr">
        <is>
          <t>Tonight 10pm–12am window</t>
        </is>
      </c>
      <c r="T2" s="2" t="inlineStr">
        <is>
          <t>Y</t>
        </is>
      </c>
      <c r="U2" s="2" t="inlineStr">
        <is>
          <t>N</t>
        </is>
      </c>
      <c r="V2" s="2" t="inlineStr"/>
      <c r="W2" s="2" t="inlineStr">
        <is>
          <t>confirmed</t>
        </is>
      </c>
      <c r="X2" s="2" t="inlineStr"/>
      <c r="Y2" s="2" t="inlineStr">
        <is>
          <t>EXAMPLE ROW — delete before real use. Not a real call. Booked calls get no reason code.</t>
        </is>
      </c>
      <c r="Z2" s="2" t="inlineStr">
        <is>
          <t>On-call (example)</t>
        </is>
      </c>
    </row>
  </sheetData>
  <dataValidations count="12">
    <dataValidation sqref="X2:X1000" showDropDown="0" showInputMessage="0" showErrorMessage="1" allowBlank="1" errorTitle="Pick from the list" error="Unbooked calls only. One code from the Issue #4 list; leave blank on booked calls." type="list">
      <formula1>"A_not_customer,B_existing_job,C_outside_area,D_work_we_dont_do,E_fee_declined,F_wanted_price_first,G_no_slot_that_worked,H_calling_back,I_needs_decider,J_other_quotes,Other"</formula1>
    </dataValidation>
    <dataValidation sqref="W2:W1000" showDropDown="0" showInputMessage="0" showErrorMessage="1" allowBlank="1" errorTitle="Pick from the list" error="Use one value from the dropdown." type="list">
      <formula1>"confirmed,structured_handoff,escalate,no_verified_slot,declined_after_fee,abandoned,incomplete_qualify"</formula1>
    </dataValidation>
    <dataValidation sqref="A2:A1000" showDropDown="0" showInputMessage="0" showErrorMessage="1" allowBlank="1" errorTitle="Pick from the list" error="Use one value from the dropdown." type="list">
      <formula1>"LIVE,EXAMPLE"</formula1>
    </dataValidation>
    <dataValidation sqref="O2:O1000" showDropDown="0" showInputMessage="0" showErrorMessage="1" allowBlank="1" errorTitle="Pick from the list" error="Use one value from the dropdown." type="list">
      <formula1>"verified_available,verified_unavailable,not_checked,not_applicable"</formula1>
    </dataValidation>
    <dataValidation sqref="L2:L1000" showDropDown="0" showInputMessage="0" showErrorMessage="1" allowBlank="1" errorTitle="Pick from the list" error="Use one value from the dropdown." type="list">
      <formula1>"Y,N"</formula1>
    </dataValidation>
    <dataValidation sqref="N2:N1000" showDropDown="0" showInputMessage="0" showErrorMessage="1" allowBlank="1" errorTitle="Pick from the list" error="Use one value from the dropdown." type="list">
      <formula1>"Y,N"</formula1>
    </dataValidation>
    <dataValidation sqref="P2:P1000" showDropDown="0" showInputMessage="0" showErrorMessage="1" allowBlank="1" errorTitle="Pick from the list" error="Use one value from the dropdown." type="list">
      <formula1>"Y,N"</formula1>
    </dataValidation>
    <dataValidation sqref="T2:T1000" showDropDown="0" showInputMessage="0" showErrorMessage="1" allowBlank="1" errorTitle="Pick from the list" error="Use one value from the dropdown." type="list">
      <formula1>"Y,N"</formula1>
    </dataValidation>
    <dataValidation sqref="U2:U1000" showDropDown="0" showInputMessage="0" showErrorMessage="1" allowBlank="1" errorTitle="Pick from the list" error="Use one value from the dropdown." type="list">
      <formula1>"Y,N"</formula1>
    </dataValidation>
    <dataValidation sqref="AA2:AA1000" showDropDown="0" showInputMessage="0" showErrorMessage="1" allowBlank="1" errorTitle="Pick from the list" error="0 to 3. Three tries max is our suggestion." type="list">
      <formula1>"0,1,2,3"</formula1>
    </dataValidation>
    <dataValidation sqref="AD2:AD1000" showDropDown="0" showInputMessage="0" showErrorMessage="1" allowBlank="1" errorTitle="Pick from the list" error="Use one of the four callback outcomes." type="list">
      <formula1>"Booked,Not booked (new code if the reason changed),No answer after all tries,Asked not to be contacted"</formula1>
    </dataValidation>
    <dataValidation sqref="AE2:AE1000" showDropDown="0" showInputMessage="0" showErrorMessage="1" allowBlank="1" errorTitle="Pick from the list" error="Y or N. Ask on the first callback." type="list">
      <formula1>"Y,N"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1"/>
  <sheetViews>
    <sheetView workbookViewId="0">
      <selection activeCell="A1" sqref="A1"/>
    </sheetView>
  </sheetViews>
  <sheetFormatPr baseColWidth="8" defaultRowHeight="15"/>
  <cols>
    <col width="58" customWidth="1" min="1" max="1"/>
    <col width="14" customWidth="1" min="2" max="2"/>
  </cols>
  <sheetData>
    <row r="1">
      <c r="A1" s="3" t="inlineStr">
        <is>
          <t>Weekly summary (EXAMPLE rows are excluded)</t>
        </is>
      </c>
    </row>
    <row r="2">
      <c r="A2" t="inlineStr">
        <is>
          <t>Week start (type a date, e.g. 2026-10-12):</t>
        </is>
      </c>
      <c r="B2" t="inlineStr">
        <is>
          <t>2026-10-12</t>
        </is>
      </c>
    </row>
    <row r="3">
      <c r="A3" t="inlineStr">
        <is>
          <t>Week end (start + 6 days):</t>
        </is>
      </c>
      <c r="B3">
        <f>TEXT(DATEVALUE(B2)+6,"yyyy-mm-dd")</f>
        <v/>
      </c>
    </row>
    <row r="4">
      <c r="A4" t="inlineStr">
        <is>
          <t>Dates in the Log must be typed as yyyy-mm-dd text (the import keeps them that way).</t>
        </is>
      </c>
    </row>
    <row r="6">
      <c r="A6" s="1" t="inlineStr">
        <is>
          <t>Metric</t>
        </is>
      </c>
      <c r="B6" s="1" t="inlineStr">
        <is>
          <t>Count</t>
        </is>
      </c>
    </row>
    <row r="7">
      <c r="A7" t="inlineStr">
        <is>
          <t>Calls logged this week</t>
        </is>
      </c>
      <c r="B7">
        <f>SUMPRODUCT((Log!$A$2:$A$1000&lt;&gt;"EXAMPLE")*(Log!$B$2:$B$1000&lt;&gt;"")*(Log!$B$2:$B$1000&gt;=$B$2)*(Log!$B$2:$B$1000&lt;=$B$3))</f>
        <v/>
      </c>
    </row>
    <row r="8">
      <c r="A8" t="inlineStr">
        <is>
          <t>Booked (booked = Y)</t>
        </is>
      </c>
      <c r="B8">
        <f>SUMPRODUCT((Log!$A$2:$A$1000&lt;&gt;"EXAMPLE")*(Log!$B$2:$B$1000&lt;&gt;"")*(Log!$B$2:$B$1000&gt;=$B$2)*(Log!$B$2:$B$1000&lt;=$B$3)*(Log!$T$2:$T$1000="Y"))</f>
        <v/>
      </c>
    </row>
    <row r="9">
      <c r="A9" s="1" t="inlineStr">
        <is>
          <t>By reason code</t>
        </is>
      </c>
    </row>
    <row r="10">
      <c r="A10" t="inlineStr">
        <is>
          <t>A_not_customer</t>
        </is>
      </c>
      <c r="B10">
        <f>SUMPRODUCT((Log!$A$2:$A$1000&lt;&gt;"EXAMPLE")*(Log!$B$2:$B$1000&lt;&gt;"")*(Log!$B$2:$B$1000&gt;=$B$2)*(Log!$B$2:$B$1000&lt;=$B$3)*(Log!$X$2:$X$1000="A_not_customer"))</f>
        <v/>
      </c>
    </row>
    <row r="11">
      <c r="A11" t="inlineStr">
        <is>
          <t>B_existing_job</t>
        </is>
      </c>
      <c r="B11">
        <f>SUMPRODUCT((Log!$A$2:$A$1000&lt;&gt;"EXAMPLE")*(Log!$B$2:$B$1000&lt;&gt;"")*(Log!$B$2:$B$1000&gt;=$B$2)*(Log!$B$2:$B$1000&lt;=$B$3)*(Log!$X$2:$X$1000="B_existing_job"))</f>
        <v/>
      </c>
    </row>
    <row r="12">
      <c r="A12" t="inlineStr">
        <is>
          <t>C_outside_area</t>
        </is>
      </c>
      <c r="B12">
        <f>SUMPRODUCT((Log!$A$2:$A$1000&lt;&gt;"EXAMPLE")*(Log!$B$2:$B$1000&lt;&gt;"")*(Log!$B$2:$B$1000&gt;=$B$2)*(Log!$B$2:$B$1000&lt;=$B$3)*(Log!$X$2:$X$1000="C_outside_area"))</f>
        <v/>
      </c>
    </row>
    <row r="13">
      <c r="A13" t="inlineStr">
        <is>
          <t>D_work_we_dont_do</t>
        </is>
      </c>
      <c r="B13">
        <f>SUMPRODUCT((Log!$A$2:$A$1000&lt;&gt;"EXAMPLE")*(Log!$B$2:$B$1000&lt;&gt;"")*(Log!$B$2:$B$1000&gt;=$B$2)*(Log!$B$2:$B$1000&lt;=$B$3)*(Log!$X$2:$X$1000="D_work_we_dont_do"))</f>
        <v/>
      </c>
    </row>
    <row r="14">
      <c r="A14" t="inlineStr">
        <is>
          <t>E_fee_declined</t>
        </is>
      </c>
      <c r="B14">
        <f>SUMPRODUCT((Log!$A$2:$A$1000&lt;&gt;"EXAMPLE")*(Log!$B$2:$B$1000&lt;&gt;"")*(Log!$B$2:$B$1000&gt;=$B$2)*(Log!$B$2:$B$1000&lt;=$B$3)*(Log!$X$2:$X$1000="E_fee_declined"))</f>
        <v/>
      </c>
    </row>
    <row r="15">
      <c r="A15" t="inlineStr">
        <is>
          <t>F_wanted_price_first</t>
        </is>
      </c>
      <c r="B15">
        <f>SUMPRODUCT((Log!$A$2:$A$1000&lt;&gt;"EXAMPLE")*(Log!$B$2:$B$1000&lt;&gt;"")*(Log!$B$2:$B$1000&gt;=$B$2)*(Log!$B$2:$B$1000&lt;=$B$3)*(Log!$X$2:$X$1000="F_wanted_price_first"))</f>
        <v/>
      </c>
    </row>
    <row r="16">
      <c r="A16" t="inlineStr">
        <is>
          <t>G_no_slot_that_worked</t>
        </is>
      </c>
      <c r="B16">
        <f>SUMPRODUCT((Log!$A$2:$A$1000&lt;&gt;"EXAMPLE")*(Log!$B$2:$B$1000&lt;&gt;"")*(Log!$B$2:$B$1000&gt;=$B$2)*(Log!$B$2:$B$1000&lt;=$B$3)*(Log!$X$2:$X$1000="G_no_slot_that_worked"))</f>
        <v/>
      </c>
    </row>
    <row r="17">
      <c r="A17" t="inlineStr">
        <is>
          <t>H_calling_back</t>
        </is>
      </c>
      <c r="B17">
        <f>SUMPRODUCT((Log!$A$2:$A$1000&lt;&gt;"EXAMPLE")*(Log!$B$2:$B$1000&lt;&gt;"")*(Log!$B$2:$B$1000&gt;=$B$2)*(Log!$B$2:$B$1000&lt;=$B$3)*(Log!$X$2:$X$1000="H_calling_back"))</f>
        <v/>
      </c>
    </row>
    <row r="18">
      <c r="A18" t="inlineStr">
        <is>
          <t>I_needs_decider</t>
        </is>
      </c>
      <c r="B18">
        <f>SUMPRODUCT((Log!$A$2:$A$1000&lt;&gt;"EXAMPLE")*(Log!$B$2:$B$1000&lt;&gt;"")*(Log!$B$2:$B$1000&gt;=$B$2)*(Log!$B$2:$B$1000&lt;=$B$3)*(Log!$X$2:$X$1000="I_needs_decider"))</f>
        <v/>
      </c>
    </row>
    <row r="19">
      <c r="A19" t="inlineStr">
        <is>
          <t>J_other_quotes</t>
        </is>
      </c>
      <c r="B19">
        <f>SUMPRODUCT((Log!$A$2:$A$1000&lt;&gt;"EXAMPLE")*(Log!$B$2:$B$1000&lt;&gt;"")*(Log!$B$2:$B$1000&gt;=$B$2)*(Log!$B$2:$B$1000&lt;=$B$3)*(Log!$X$2:$X$1000="J_other_quotes"))</f>
        <v/>
      </c>
    </row>
    <row r="20">
      <c r="A20" t="inlineStr">
        <is>
          <t>Other</t>
        </is>
      </c>
      <c r="B20">
        <f>SUMPRODUCT((Log!$A$2:$A$1000&lt;&gt;"EXAMPLE")*(Log!$B$2:$B$1000&lt;&gt;"")*(Log!$B$2:$B$1000&gt;=$B$2)*(Log!$B$2:$B$1000&lt;=$B$3)*(Log!$X$2:$X$1000="Other"))</f>
        <v/>
      </c>
    </row>
    <row r="22">
      <c r="A22" t="inlineStr">
        <is>
          <t>Never bookable (A–D)</t>
        </is>
      </c>
      <c r="B22">
        <f>SUM(B10:B13)</f>
        <v/>
      </c>
    </row>
    <row r="23">
      <c r="A23" t="inlineStr">
        <is>
          <t>Bookable but lost (E–J)</t>
        </is>
      </c>
      <c r="B23">
        <f>SUM(B14:B19)</f>
        <v/>
      </c>
    </row>
    <row r="24">
      <c r="A24" t="inlineStr">
        <is>
          <t>Other (read each line; not in the rate)</t>
        </is>
      </c>
      <c r="B24">
        <f>B20</f>
        <v/>
      </c>
    </row>
    <row r="25">
      <c r="A25" s="1" t="inlineStr">
        <is>
          <t>Booking rate = booked ÷ (booked + E–J)</t>
        </is>
      </c>
      <c r="B25" s="4">
        <f>IFERROR(B8/(B8+SUM(B14:B19)),"")</f>
        <v/>
      </c>
    </row>
    <row r="26">
      <c r="A26" t="inlineStr">
        <is>
          <t>Never-bookable share of logged calls (watch this)</t>
        </is>
      </c>
      <c r="B26" s="4">
        <f>IFERROR(SUM(B10:B13)/B7,"")</f>
        <v/>
      </c>
    </row>
    <row r="28">
      <c r="A28" t="inlineStr">
        <is>
          <t>Your rate only means something if every unbooked call has a code. Check: booked = N rows with no reason_code:</t>
        </is>
      </c>
      <c r="B28">
        <f>SUMPRODUCT((Log!$A$2:$A$1000&lt;&gt;"EXAMPLE")*(Log!$B$2:$B$1000&lt;&gt;"")*(Log!$B$2:$B$1000&gt;=$B$2)*(Log!$B$2:$B$1000&lt;=$B$3)*(Log!$T$2:$T$1000="N")*(Log!$X$2:$X$1000=""))</f>
        <v/>
      </c>
    </row>
    <row r="30">
      <c r="A30" s="1" t="inlineStr">
        <is>
          <t>Callbacks (calls coded H, E, F, J; same week as the call date)</t>
        </is>
      </c>
    </row>
    <row r="31">
      <c r="A31" s="5" t="inlineStr">
        <is>
          <t>Calls with at least one callback attempt</t>
        </is>
      </c>
      <c r="B31">
        <f>SUMPRODUCT((Log!$A$2:$A$1000&lt;&gt;"EXAMPLE")*(Log!$B$2:$B$1000&lt;&gt;"")*(Log!$B$2:$B$1000&gt;=$B$2)*(Log!$B$2:$B$1000&lt;=$B$3)*((Log!$AA$2:$AA$1000&amp;"")&lt;&gt;"")*((Log!$AA$2:$AA$1000&amp;"")&lt;&gt;"0"))</f>
        <v/>
      </c>
    </row>
    <row r="32">
      <c r="A32" s="5" t="inlineStr">
        <is>
          <t>Total callback attempts</t>
        </is>
      </c>
      <c r="B32">
        <f>SUMPRODUCT((Log!$A$2:$A$1000&lt;&gt;"EXAMPLE")*(Log!$B$2:$B$1000&lt;&gt;"")*(Log!$B$2:$B$1000&gt;=$B$2)*(Log!$B$2:$B$1000&lt;=$B$3)*IFERROR(VALUE(Log!$AA$2:$AA$1000&amp;""),0))</f>
        <v/>
      </c>
    </row>
    <row r="33">
      <c r="A33" s="1" t="inlineStr">
        <is>
          <t>Callback outcomes</t>
        </is>
      </c>
    </row>
    <row r="34">
      <c r="A34" s="5" t="inlineStr">
        <is>
          <t>Booked</t>
        </is>
      </c>
      <c r="B34">
        <f>SUMPRODUCT((Log!$A$2:$A$1000&lt;&gt;"EXAMPLE")*(Log!$B$2:$B$1000&lt;&gt;"")*(Log!$B$2:$B$1000&gt;=$B$2)*(Log!$B$2:$B$1000&lt;=$B$3)*(Log!$AD$2:$AD$1000="Booked"))</f>
        <v/>
      </c>
    </row>
    <row r="35">
      <c r="A35" s="5" t="inlineStr">
        <is>
          <t>Not booked (new code if the reason changed)</t>
        </is>
      </c>
      <c r="B35">
        <f>SUMPRODUCT((Log!$A$2:$A$1000&lt;&gt;"EXAMPLE")*(Log!$B$2:$B$1000&lt;&gt;"")*(Log!$B$2:$B$1000&gt;=$B$2)*(Log!$B$2:$B$1000&lt;=$B$3)*(Log!$AD$2:$AD$1000="Not booked (new code if the reason changed)"))</f>
        <v/>
      </c>
    </row>
    <row r="36">
      <c r="A36" s="5" t="inlineStr">
        <is>
          <t>No answer after all tries</t>
        </is>
      </c>
      <c r="B36">
        <f>SUMPRODUCT((Log!$A$2:$A$1000&lt;&gt;"EXAMPLE")*(Log!$B$2:$B$1000&lt;&gt;"")*(Log!$B$2:$B$1000&gt;=$B$2)*(Log!$B$2:$B$1000&lt;=$B$3)*(Log!$AD$2:$AD$1000="No answer after all tries"))</f>
        <v/>
      </c>
    </row>
    <row r="37">
      <c r="A37" s="5" t="inlineStr">
        <is>
          <t>Asked not to be contacted</t>
        </is>
      </c>
      <c r="B37">
        <f>SUMPRODUCT((Log!$A$2:$A$1000&lt;&gt;"EXAMPLE")*(Log!$B$2:$B$1000&lt;&gt;"")*(Log!$B$2:$B$1000&gt;=$B$2)*(Log!$B$2:$B$1000&lt;=$B$3)*(Log!$AD$2:$AD$1000="Asked not to be contacted"))</f>
        <v/>
      </c>
    </row>
    <row r="38">
      <c r="A38" s="1" t="inlineStr">
        <is>
          <t>Callbacks booked</t>
        </is>
      </c>
      <c r="B38">
        <f>SUMPRODUCT((Log!$A$2:$A$1000&lt;&gt;"EXAMPLE")*(Log!$B$2:$B$1000&lt;&gt;"")*(Log!$B$2:$B$1000&gt;=$B$2)*(Log!$B$2:$B$1000&lt;=$B$3)*(Log!$AD$2:$AD$1000="Booked"))</f>
        <v/>
      </c>
    </row>
    <row r="39">
      <c r="A39" s="1" t="inlineStr">
        <is>
          <t>By code: attempted / booked</t>
        </is>
      </c>
    </row>
    <row r="40">
      <c r="A40" s="5" t="inlineStr">
        <is>
          <t>H_calling_back — callbacks attempted</t>
        </is>
      </c>
      <c r="B40">
        <f>SUMPRODUCT((Log!$A$2:$A$1000&lt;&gt;"EXAMPLE")*(Log!$B$2:$B$1000&lt;&gt;"")*(Log!$B$2:$B$1000&gt;=$B$2)*(Log!$B$2:$B$1000&lt;=$B$3)*(Log!$X$2:$X$1000="H_calling_back")*((Log!$AA$2:$AA$1000&amp;"")&lt;&gt;"")*((Log!$AA$2:$AA$1000&amp;"")&lt;&gt;"0"))</f>
        <v/>
      </c>
    </row>
    <row r="41">
      <c r="A41" s="5" t="inlineStr">
        <is>
          <t>H_calling_back — callbacks booked</t>
        </is>
      </c>
      <c r="B41">
        <f>SUMPRODUCT((Log!$A$2:$A$1000&lt;&gt;"EXAMPLE")*(Log!$B$2:$B$1000&lt;&gt;"")*(Log!$B$2:$B$1000&gt;=$B$2)*(Log!$B$2:$B$1000&lt;=$B$3)*(Log!$X$2:$X$1000="H_calling_back")*(Log!$AD$2:$AD$1000="Booked"))</f>
        <v/>
      </c>
    </row>
    <row r="42">
      <c r="A42" s="5" t="inlineStr">
        <is>
          <t>E_fee_declined — callbacks attempted</t>
        </is>
      </c>
      <c r="B42">
        <f>SUMPRODUCT((Log!$A$2:$A$1000&lt;&gt;"EXAMPLE")*(Log!$B$2:$B$1000&lt;&gt;"")*(Log!$B$2:$B$1000&gt;=$B$2)*(Log!$B$2:$B$1000&lt;=$B$3)*(Log!$X$2:$X$1000="E_fee_declined")*((Log!$AA$2:$AA$1000&amp;"")&lt;&gt;"")*((Log!$AA$2:$AA$1000&amp;"")&lt;&gt;"0"))</f>
        <v/>
      </c>
    </row>
    <row r="43">
      <c r="A43" s="5" t="inlineStr">
        <is>
          <t>E_fee_declined — callbacks booked</t>
        </is>
      </c>
      <c r="B43">
        <f>SUMPRODUCT((Log!$A$2:$A$1000&lt;&gt;"EXAMPLE")*(Log!$B$2:$B$1000&lt;&gt;"")*(Log!$B$2:$B$1000&gt;=$B$2)*(Log!$B$2:$B$1000&lt;=$B$3)*(Log!$X$2:$X$1000="E_fee_declined")*(Log!$AD$2:$AD$1000="Booked"))</f>
        <v/>
      </c>
    </row>
    <row r="44">
      <c r="A44" s="5" t="inlineStr">
        <is>
          <t>F_wanted_price_first — callbacks attempted</t>
        </is>
      </c>
      <c r="B44">
        <f>SUMPRODUCT((Log!$A$2:$A$1000&lt;&gt;"EXAMPLE")*(Log!$B$2:$B$1000&lt;&gt;"")*(Log!$B$2:$B$1000&gt;=$B$2)*(Log!$B$2:$B$1000&lt;=$B$3)*(Log!$X$2:$X$1000="F_wanted_price_first")*((Log!$AA$2:$AA$1000&amp;"")&lt;&gt;"")*((Log!$AA$2:$AA$1000&amp;"")&lt;&gt;"0"))</f>
        <v/>
      </c>
    </row>
    <row r="45">
      <c r="A45" s="5" t="inlineStr">
        <is>
          <t>F_wanted_price_first — callbacks booked</t>
        </is>
      </c>
      <c r="B45">
        <f>SUMPRODUCT((Log!$A$2:$A$1000&lt;&gt;"EXAMPLE")*(Log!$B$2:$B$1000&lt;&gt;"")*(Log!$B$2:$B$1000&gt;=$B$2)*(Log!$B$2:$B$1000&lt;=$B$3)*(Log!$X$2:$X$1000="F_wanted_price_first")*(Log!$AD$2:$AD$1000="Booked"))</f>
        <v/>
      </c>
    </row>
    <row r="46">
      <c r="A46" s="5" t="inlineStr">
        <is>
          <t>J_other_quotes — callbacks attempted</t>
        </is>
      </c>
      <c r="B46">
        <f>SUMPRODUCT((Log!$A$2:$A$1000&lt;&gt;"EXAMPLE")*(Log!$B$2:$B$1000&lt;&gt;"")*(Log!$B$2:$B$1000&gt;=$B$2)*(Log!$B$2:$B$1000&lt;=$B$3)*(Log!$X$2:$X$1000="J_other_quotes")*((Log!$AA$2:$AA$1000&amp;"")&lt;&gt;"")*((Log!$AA$2:$AA$1000&amp;"")&lt;&gt;"0"))</f>
        <v/>
      </c>
    </row>
    <row r="47">
      <c r="A47" s="5" t="inlineStr">
        <is>
          <t>J_other_quotes — callbacks booked</t>
        </is>
      </c>
      <c r="B47">
        <f>SUMPRODUCT((Log!$A$2:$A$1000&lt;&gt;"EXAMPLE")*(Log!$B$2:$B$1000&lt;&gt;"")*(Log!$B$2:$B$1000&gt;=$B$2)*(Log!$B$2:$B$1000&lt;=$B$3)*(Log!$X$2:$X$1000="J_other_quotes")*(Log!$AD$2:$AD$1000="Booked"))</f>
        <v/>
      </c>
    </row>
    <row r="48">
      <c r="A48" s="1" t="inlineStr">
        <is>
          <t>Checks</t>
        </is>
      </c>
    </row>
    <row r="49">
      <c r="A49" s="5" t="inlineStr">
        <is>
          <t>H/E/F/J calls with no callback attempt yet (nobody tried)</t>
        </is>
      </c>
      <c r="B49">
        <f>SUMPRODUCT((Log!$A$2:$A$1000&lt;&gt;"EXAMPLE")*(Log!$B$2:$B$1000&lt;&gt;"")*(Log!$B$2:$B$1000&gt;=$B$2)*(Log!$B$2:$B$1000&lt;=$B$3)*(((Log!$X$2:$X$1000="H_calling_back")+(Log!$X$2:$X$1000="E_fee_declined")+(Log!$X$2:$X$1000="F_wanted_price_first")+(Log!$X$2:$X$1000="J_other_quotes"))&gt;0)*(1-((Log!$AA$2:$AA$1000&amp;"")&lt;&gt;"")*((Log!$AA$2:$AA$1000&amp;"")&lt;&gt;"0")))</f>
        <v/>
      </c>
    </row>
    <row r="50">
      <c r="A50" s="5" t="inlineStr">
        <is>
          <t>Callback logged on a code not on the callback list (A–D, G, I, Other, or blank)</t>
        </is>
      </c>
      <c r="B50">
        <f>SUMPRODUCT((Log!$A$2:$A$1000&lt;&gt;"EXAMPLE")*(Log!$B$2:$B$1000&lt;&gt;"")*(Log!$B$2:$B$1000&gt;=$B$2)*(Log!$B$2:$B$1000&lt;=$B$3)*(((Log!$X$2:$X$1000="H_calling_back")+(Log!$X$2:$X$1000="E_fee_declined")+(Log!$X$2:$X$1000="F_wanted_price_first")+(Log!$X$2:$X$1000="J_other_quotes"))=0)*(((Log!$AA$2:$AA$1000&amp;"")&lt;&gt;"")*((Log!$AA$2:$AA$1000&amp;"")&lt;&gt;"0")+(Log!$AD$2:$AD$1000&lt;&gt;"")&gt;0))</f>
        <v/>
      </c>
    </row>
    <row r="51">
      <c r="A51" s="5" t="inlineStr">
        <is>
          <t>"Asked not to be contacted" rows with ok_to_text = Y (should be 0 — stop means stop)</t>
        </is>
      </c>
      <c r="B51">
        <f>SUMPRODUCT((Log!$A$2:$A$1000&lt;&gt;"EXAMPLE")*(Log!$B$2:$B$1000&lt;&gt;"")*(Log!$B$2:$B$1000&gt;=$B$2)*(Log!$B$2:$B$1000&lt;=$B$3)*(Log!$AD$2:$AD$1000="Asked not to be contacted")*(Log!$AE$2:$AE$1000="Y"))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2026-10-13T05:51:45Z</dcterms:created>
  <dcterms:modified xsi:type="dcterms:W3CDTF">2026-10-14T20:28:27Z</dcterms:modified>
</cp:coreProperties>
</file>